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EsteLivro"/>
  <mc:AlternateContent xmlns:mc="http://schemas.openxmlformats.org/markup-compatibility/2006">
    <mc:Choice Requires="x15">
      <x15ac:absPath xmlns:x15ac="http://schemas.microsoft.com/office/spreadsheetml/2010/11/ac" url="C:\Users\cafa\Desktop\Simuladores\Simulador IRS Simplificado\IRS 2020\"/>
    </mc:Choice>
  </mc:AlternateContent>
  <xr:revisionPtr revIDLastSave="0" documentId="13_ncr:1_{22BA7142-45DD-4C8E-BF55-92DACB782239}" xr6:coauthVersionLast="44" xr6:coauthVersionMax="44" xr10:uidLastSave="{00000000-0000-0000-0000-000000000000}"/>
  <workbookProtection workbookAlgorithmName="SHA-512" workbookHashValue="evKU+RD7P+gwewPhA2zNhzPlMBArniEy25cHmXxwmC9Qc4SToZGHUsCteHOI2i7Pv5WphLuOy4h6kJjbgBYsHA==" workbookSaltValue="i5JjDjVZgI+CL5OsnD05dg==" workbookSpinCount="100000" lockStructure="1"/>
  <bookViews>
    <workbookView xWindow="-120" yWindow="-120" windowWidth="29040" windowHeight="15840" xr2:uid="{00000000-000D-0000-FFFF-FFFF00000000}"/>
  </bookViews>
  <sheets>
    <sheet name="RG - IRS - Cat.B" sheetId="1" r:id="rId1"/>
    <sheet name="Cálculos" sheetId="2" state="hidden" r:id="rId2"/>
  </sheets>
  <definedNames>
    <definedName name="_xlnm.Print_Area" localSheetId="0">'RG - IRS - Cat.B'!$B$1:$G$65</definedName>
    <definedName name="_xlnm.Print_Titles" localSheetId="0">'RG - IRS - Cat.B'!$1:$7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 l="1"/>
  <c r="C5" i="2"/>
  <c r="C49" i="2" l="1"/>
  <c r="C51" i="2"/>
  <c r="C3" i="2" l="1"/>
  <c r="C4" i="2" l="1"/>
  <c r="F21" i="1" s="1"/>
  <c r="D60" i="1"/>
  <c r="C45" i="2" l="1"/>
  <c r="C46" i="2"/>
  <c r="C47" i="2"/>
  <c r="C48" i="2"/>
  <c r="C50" i="2"/>
  <c r="C52" i="2"/>
  <c r="C53" i="2"/>
  <c r="C54" i="2"/>
  <c r="C44" i="2"/>
  <c r="C10" i="2"/>
  <c r="C11" i="2"/>
  <c r="C12" i="2"/>
  <c r="C13" i="2"/>
  <c r="C14" i="2"/>
  <c r="C15" i="2"/>
  <c r="C16" i="2"/>
  <c r="C17" i="2"/>
  <c r="C18" i="2"/>
  <c r="C19" i="2"/>
  <c r="C20" i="2"/>
  <c r="H29" i="2" l="1"/>
  <c r="H5" i="2"/>
  <c r="H4" i="2"/>
  <c r="H3" i="2"/>
  <c r="H6" i="2" s="1"/>
  <c r="H38" i="2" s="1"/>
  <c r="H31" i="2"/>
  <c r="H23" i="2"/>
  <c r="H27" i="2"/>
  <c r="H24" i="2" l="1"/>
  <c r="H28" i="2"/>
  <c r="H30" i="2" s="1"/>
  <c r="H33" i="2" s="1"/>
  <c r="H34" i="2" s="1"/>
  <c r="H26" i="2" l="1"/>
  <c r="H39" i="2" s="1"/>
  <c r="H35" i="2" l="1"/>
  <c r="H40" i="2" s="1"/>
  <c r="F61" i="2" l="1"/>
  <c r="F59" i="2" l="1"/>
  <c r="D58" i="1" s="1"/>
  <c r="F58" i="2"/>
  <c r="D57" i="1" s="1"/>
  <c r="F56" i="2"/>
  <c r="D54" i="1" s="1"/>
  <c r="F57" i="2"/>
  <c r="D55" i="1" s="1"/>
</calcChain>
</file>

<file path=xl/sharedStrings.xml><?xml version="1.0" encoding="utf-8"?>
<sst xmlns="http://schemas.openxmlformats.org/spreadsheetml/2006/main" count="137" uniqueCount="119">
  <si>
    <t>A1</t>
  </si>
  <si>
    <t>A2</t>
  </si>
  <si>
    <t>B</t>
  </si>
  <si>
    <t>C</t>
  </si>
  <si>
    <t>D1</t>
  </si>
  <si>
    <t>D2</t>
  </si>
  <si>
    <t>Vendas de mercadorias e produtos</t>
  </si>
  <si>
    <t>Prestações de serviços de restauração e bebidas e prestações de serviços de atividade hoteleiras e similares (inclui rendimentos de alojamento local na modalidade de estabelecimento de hospedagem)</t>
  </si>
  <si>
    <t>Rendimentos das atividades profissionais especificamente previstas na tabela a que se refere o artigo 151.º</t>
  </si>
  <si>
    <t>Rendimentos provenientes de propriedade intelectual ou industrial ou a prestação de informações respeitantes a uma experiência adquirida no setor industrial, comercial ou científico (não abrangida pelo art.º 58º do EBF)</t>
  </si>
  <si>
    <t>Rendimentos provenientes de propriedade intelectual (rendimentos abrangidos pelo art.º 58º EBF – parte não isenta)</t>
  </si>
  <si>
    <t>RENDIMENTOS - (Devem ser indicados os rendimentos brutos)</t>
  </si>
  <si>
    <t>D3</t>
  </si>
  <si>
    <t>D4</t>
  </si>
  <si>
    <t>D5</t>
  </si>
  <si>
    <t>E</t>
  </si>
  <si>
    <t>F1</t>
  </si>
  <si>
    <t>F2</t>
  </si>
  <si>
    <t>X</t>
  </si>
  <si>
    <t>Y</t>
  </si>
  <si>
    <t>Z</t>
  </si>
  <si>
    <t>Rendimentos de capitais</t>
  </si>
  <si>
    <t>Resultado positivo de rendimentos prediais</t>
  </si>
  <si>
    <t>Saldo positivo das mais e menos-valias e aos restantes incrementos patrimoniais</t>
  </si>
  <si>
    <t>Subsídios ou subvenções não destinados à exploração imputáveis ao período</t>
  </si>
  <si>
    <t>Restantes rendimentos da categoria B (ex: Cessão de exploração)</t>
  </si>
  <si>
    <t xml:space="preserve">Período de tributação seguinte ao do início de atividade? </t>
  </si>
  <si>
    <t>ENCARGOS</t>
  </si>
  <si>
    <t>G</t>
  </si>
  <si>
    <t>H</t>
  </si>
  <si>
    <t>I1</t>
  </si>
  <si>
    <t>I2</t>
  </si>
  <si>
    <t>J1</t>
  </si>
  <si>
    <t>J2</t>
  </si>
  <si>
    <t>J3</t>
  </si>
  <si>
    <t>J4</t>
  </si>
  <si>
    <t>L1</t>
  </si>
  <si>
    <t>L2</t>
  </si>
  <si>
    <t>M</t>
  </si>
  <si>
    <t>Contribuições obrigatórias para regimes de proteção social</t>
  </si>
  <si>
    <t>Despesas com pessoal e encargos a título de remunerações, ordenados ou salários</t>
  </si>
  <si>
    <t>Importações e aquisições comunitárias de bens ou serviços relacionados com a atividade</t>
  </si>
  <si>
    <t>Rendimento Tributável</t>
  </si>
  <si>
    <t>RT1</t>
  </si>
  <si>
    <t>Coeficientes</t>
  </si>
  <si>
    <t>Valor</t>
  </si>
  <si>
    <t>S1RT1</t>
  </si>
  <si>
    <t>S2RT1</t>
  </si>
  <si>
    <t>S3RT1</t>
  </si>
  <si>
    <t>S1</t>
  </si>
  <si>
    <t>S2</t>
  </si>
  <si>
    <t>S3</t>
  </si>
  <si>
    <t>Rendimento tributável da categoria B (ano de 2017)</t>
  </si>
  <si>
    <t>Se B&gt;0 e/ou C&gt;0</t>
  </si>
  <si>
    <t>Se B=0 e C=0</t>
  </si>
  <si>
    <t>S1RT2</t>
  </si>
  <si>
    <t>S2RT2</t>
  </si>
  <si>
    <t>RT2</t>
  </si>
  <si>
    <t>AC</t>
  </si>
  <si>
    <t xml:space="preserve">                    Se G&gt;[(B+C)x10%]</t>
  </si>
  <si>
    <t xml:space="preserve">                    Se G&lt;[(B+C)x10%]</t>
  </si>
  <si>
    <t>S1D1</t>
  </si>
  <si>
    <t>S2D1</t>
  </si>
  <si>
    <t>S3RT2</t>
  </si>
  <si>
    <t>DJ</t>
  </si>
  <si>
    <t>Despesas a justificar</t>
  </si>
  <si>
    <t xml:space="preserve">                    Se G-D1&gt;4104</t>
  </si>
  <si>
    <t xml:space="preserve">                    Se G-D1&lt;=4104</t>
  </si>
  <si>
    <t>DE</t>
  </si>
  <si>
    <t>Dedução Específica</t>
  </si>
  <si>
    <t>DE1</t>
  </si>
  <si>
    <t>DE2</t>
  </si>
  <si>
    <t>Despesas e encargos justificados</t>
  </si>
  <si>
    <t>DEJ</t>
  </si>
  <si>
    <t xml:space="preserve">                    Se DJ&gt;DEJ</t>
  </si>
  <si>
    <t>AC1</t>
  </si>
  <si>
    <t>AC2</t>
  </si>
  <si>
    <t xml:space="preserve">                    Se DJ&lt;=DEJ</t>
  </si>
  <si>
    <t>RENDIMENTOS</t>
  </si>
  <si>
    <t>AC3</t>
  </si>
  <si>
    <t>(B+C)x10%</t>
  </si>
  <si>
    <t>Valor Limite</t>
  </si>
  <si>
    <t>SIMULADOR DO REGIME SIMPLIFICADO DA CATEGORIA B DE IRS</t>
  </si>
  <si>
    <t>Nome:</t>
  </si>
  <si>
    <t>Nome da Empresa</t>
  </si>
  <si>
    <t>NIF:</t>
  </si>
  <si>
    <t>NIF da Empresa</t>
  </si>
  <si>
    <t>Dados para simulação</t>
  </si>
  <si>
    <t>Resultado da simulação</t>
  </si>
  <si>
    <t>Data de simulação</t>
  </si>
  <si>
    <t>Se X = 2018 e Z= Não</t>
  </si>
  <si>
    <t>Verificar ERROS</t>
  </si>
  <si>
    <t>Nota prévia:</t>
  </si>
  <si>
    <t>Rendimentos de prestações de serviços não previstos nos campos anteriores. Inclui rendimentos de alojamento local na modalidade de moradia e apartamento</t>
  </si>
  <si>
    <t>Subsídios destinados à exploração</t>
  </si>
  <si>
    <t>Rendimento tributável da categoria B (regras de 2017)</t>
  </si>
  <si>
    <r>
      <t xml:space="preserve">Este simulador </t>
    </r>
    <r>
      <rPr>
        <b/>
        <sz val="9"/>
        <color theme="3" tint="-0.249977111117893"/>
        <rFont val="Calibri"/>
        <family val="2"/>
        <scheme val="minor"/>
      </rPr>
      <t>não contempla</t>
    </r>
    <r>
      <rPr>
        <sz val="9"/>
        <color theme="3" tint="-0.249977111117893"/>
        <rFont val="Calibri"/>
        <family val="2"/>
        <scheme val="minor"/>
      </rPr>
      <t xml:space="preserve"> os casos de prestações de serviços feitas por:</t>
    </r>
  </si>
  <si>
    <r>
      <t xml:space="preserve">Rendas de imóveis afetas </t>
    </r>
    <r>
      <rPr>
        <b/>
        <sz val="9"/>
        <color theme="3" tint="-0.249977111117893"/>
        <rFont val="Calibri"/>
        <family val="2"/>
        <scheme val="minor"/>
      </rPr>
      <t>exclusivamente</t>
    </r>
    <r>
      <rPr>
        <sz val="9"/>
        <color theme="3" tint="-0.249977111117893"/>
        <rFont val="Calibri"/>
        <family val="2"/>
        <scheme val="minor"/>
      </rPr>
      <t xml:space="preserve"> à atividade empresarial</t>
    </r>
  </si>
  <si>
    <r>
      <t xml:space="preserve">Rendas de imóveis afetas </t>
    </r>
    <r>
      <rPr>
        <b/>
        <sz val="9"/>
        <color theme="3" tint="-0.249977111117893"/>
        <rFont val="Calibri"/>
        <family val="2"/>
        <scheme val="minor"/>
      </rPr>
      <t>parcialmente</t>
    </r>
    <r>
      <rPr>
        <sz val="9"/>
        <color theme="3" tint="-0.249977111117893"/>
        <rFont val="Calibri"/>
        <family val="2"/>
        <scheme val="minor"/>
      </rPr>
      <t xml:space="preserve"> à atividade empresarial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</si>
  <si>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</si>
  <si>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</si>
  <si>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de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</si>
  <si>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de alojamento local</t>
    </r>
  </si>
  <si>
    <r>
      <t xml:space="preserve">Outras despesas com aquisição de bens e serviços relacionados </t>
    </r>
    <r>
      <rPr>
        <b/>
        <sz val="9"/>
        <color theme="3" tint="-0.249977111117893"/>
        <rFont val="Calibri"/>
        <family val="2"/>
        <scheme val="minor"/>
      </rPr>
      <t>exclusivamente</t>
    </r>
    <r>
      <rPr>
        <sz val="9"/>
        <color theme="3" tint="-0.249977111117893"/>
        <rFont val="Calibri"/>
        <family val="2"/>
        <scheme val="minor"/>
      </rPr>
      <t xml:space="preserve"> com a atividade</t>
    </r>
  </si>
  <si>
    <r>
      <t xml:space="preserve">Outras despesas com aquisição de bens e serviços relacionados </t>
    </r>
    <r>
      <rPr>
        <b/>
        <sz val="9"/>
        <color theme="3" tint="-0.249977111117893"/>
        <rFont val="Calibri"/>
        <family val="2"/>
        <scheme val="minor"/>
      </rPr>
      <t>parcialmente</t>
    </r>
    <r>
      <rPr>
        <sz val="9"/>
        <color theme="3" tint="-0.249977111117893"/>
        <rFont val="Calibri"/>
        <family val="2"/>
        <scheme val="minor"/>
      </rPr>
      <t xml:space="preserve"> com a atividade</t>
    </r>
  </si>
  <si>
    <r>
      <t xml:space="preserve">No período, o sujeito passivo obteve rendimentos da categoria A e/ou H? </t>
    </r>
    <r>
      <rPr>
        <sz val="11"/>
        <color rgb="FFFF0000"/>
        <rFont val="Calibri"/>
        <family val="2"/>
        <scheme val="minor"/>
      </rPr>
      <t>*</t>
    </r>
    <r>
      <rPr>
        <sz val="9"/>
        <color theme="3" tint="-0.249977111117893"/>
        <rFont val="Calibri"/>
        <family val="2"/>
        <scheme val="minor"/>
      </rPr>
      <t xml:space="preserve"> (S-Sim/N-Não)</t>
    </r>
  </si>
  <si>
    <r>
      <rPr>
        <sz val="11"/>
        <color rgb="FFFF0000"/>
        <rFont val="Calibri"/>
        <family val="2"/>
        <scheme val="minor"/>
      </rPr>
      <t>*</t>
    </r>
    <r>
      <rPr>
        <sz val="9"/>
        <color theme="1"/>
        <rFont val="Calibri"/>
        <family val="2"/>
        <scheme val="minor"/>
      </rPr>
      <t xml:space="preserve"> Campos de preenchimento obrigatório.</t>
    </r>
  </si>
  <si>
    <t>A Ordem não se responsabiliza por valores incorretos apurados, resultantes de erros na introdução de dados ou na interpretação das normas aplicáveis.</t>
  </si>
  <si>
    <t>1) Sócio a sociedades abrangidas pelo regime da transparência fiscal;</t>
  </si>
  <si>
    <t>2) Sócio a sociedade na qual detenha, direta ou indiretamente, pelo menos 5% das respetivas partes de capital ou direitos de voto (durante mais de 183 dias, no período);</t>
  </si>
  <si>
    <r>
      <t xml:space="preserve">Este simulador </t>
    </r>
    <r>
      <rPr>
        <b/>
        <i/>
        <sz val="9"/>
        <color theme="3" tint="-0.249977111117893"/>
        <rFont val="Calibri"/>
        <family val="2"/>
        <scheme val="minor"/>
      </rPr>
      <t>também não inclui</t>
    </r>
    <r>
      <rPr>
        <i/>
        <sz val="9"/>
        <color theme="3" tint="-0.249977111117893"/>
        <rFont val="Calibri"/>
        <family val="2"/>
        <scheme val="minor"/>
      </rPr>
      <t xml:space="preserve"> o tratamento dos rendimentos de vendas em explorações silvícolas plurianais (art.º 59º D n.º 1 do EBF).</t>
    </r>
  </si>
  <si>
    <t>São excluídos de tributação os rendimentos resultantes de atividades agrícolas, silvícolas e pecuárias quando o valor dos proveitos ou das receitas, isoladamente ou em cumulação com os rendimentos ilíquidos sujeitos, ainda que isentos, desta ou de outras categorias que devam ser ou tenham sido englobados, não exceda por agregado familiar quatro vezes e meia o valor anual do IAS.</t>
  </si>
  <si>
    <r>
      <t xml:space="preserve">Período de início de atividade </t>
    </r>
    <r>
      <rPr>
        <sz val="11"/>
        <color rgb="FFFF0000"/>
        <rFont val="Calibri"/>
        <family val="2"/>
        <scheme val="minor"/>
      </rPr>
      <t>*</t>
    </r>
  </si>
  <si>
    <t>3) Sujeito passivo a sociedade na qual este, o cônjuge ou unido de facto e os ascendentes e descendentes destes detenham no seu conjunto, direta ou indiretamente, pelo menos 25% das respetivas partes de capital ou direitos de voto (durante mais de 183 dias, no período).</t>
  </si>
  <si>
    <t>O simulador visa comparar a aplicação automática dos coeficientes com a necessidade de justificar despesas.</t>
  </si>
  <si>
    <t>Rendimento tributável da categoria B (regras de 2019)</t>
  </si>
  <si>
    <t>Se X= 2017 --&gt; Y = 2018+1 e Z= Não</t>
  </si>
  <si>
    <t>Se (X &lt;= 2017 e Z= Não) ou (X &lt;= 2017 e Z= Sim) ou (Y &lt;= 2018 e Z= Não) ou (Y= 2019 e Z= Sim)</t>
  </si>
  <si>
    <t>Rendimento tributável da categoria B (ano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</si>
</sst>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800]dddd\,\ mmmm\ dd\,\ yyyy"/>
    <numFmt numFmtId="165" formatCode="#,##0.00\ &quot;€&quot;"/>
  </numFmts>
  <fonts count="18" x14ac:knownFonts="1">
    <font>
      <sz val="11"/>
      <color theme="1"/>
      <name val="Calibri"/>
      <family val="2"/>
      <scheme val="minor"/>
    </font>
    <font>
      <sz val="11"/>
      <color theme="1"/>
      <name val="Calibri"/>
      <family val="2"/>
      <scheme val="minor"/>
    </font>
    <font>
      <b/>
      <sz val="20"/>
      <color theme="4" tint="-0.249977111117893"/>
      <name val="Calibri"/>
      <family val="2"/>
      <scheme val="minor"/>
    </font>
    <font>
      <sz val="11"/>
      <color theme="3" tint="-0.249977111117893"/>
      <name val="Calibri"/>
      <family val="2"/>
      <scheme val="minor"/>
    </font>
    <font>
      <sz val="11"/>
      <color indexed="23"/>
      <name val="Calibri"/>
      <family val="2"/>
      <scheme val="minor"/>
    </font>
    <font>
      <b/>
      <sz val="18"/>
      <color theme="4" tint="-0.249977111117893"/>
      <name val="Calibri"/>
      <family val="2"/>
      <scheme val="minor"/>
    </font>
    <font>
      <b/>
      <sz val="11"/>
      <color theme="4" tint="-0.249977111117893"/>
      <name val="Calibri"/>
      <family val="2"/>
      <scheme val="minor"/>
    </font>
    <font>
      <sz val="9"/>
      <color theme="3" tint="-0.249977111117893"/>
      <name val="Calibri"/>
      <family val="2"/>
      <scheme val="minor"/>
    </font>
    <font>
      <b/>
      <sz val="16"/>
      <color theme="4" tint="-0.249977111117893"/>
      <name val="Calibri"/>
      <family val="2"/>
      <scheme val="minor"/>
    </font>
    <font>
      <b/>
      <sz val="11"/>
      <color theme="3" tint="-0.249977111117893"/>
      <name val="Calibri"/>
      <family val="2"/>
      <scheme val="minor"/>
    </font>
    <font>
      <sz val="11"/>
      <name val="Calibri"/>
      <family val="2"/>
      <scheme val="minor"/>
    </font>
    <font>
      <b/>
      <sz val="9"/>
      <color theme="3" tint="-0.249977111117893"/>
      <name val="Calibri"/>
      <family val="2"/>
      <scheme val="minor"/>
    </font>
    <font>
      <i/>
      <sz val="9"/>
      <color theme="3" tint="-0.249977111117893"/>
      <name val="Calibri"/>
      <family val="2"/>
      <scheme val="minor"/>
    </font>
    <font>
      <sz val="9"/>
      <color theme="1"/>
      <name val="Calibri"/>
      <family val="2"/>
      <scheme val="minor"/>
    </font>
    <font>
      <sz val="11"/>
      <color rgb="FFFF0000"/>
      <name val="Calibri"/>
      <family val="2"/>
      <scheme val="minor"/>
    </font>
    <font>
      <b/>
      <i/>
      <sz val="9"/>
      <color theme="3" tint="-0.249977111117893"/>
      <name val="Calibri"/>
      <family val="2"/>
      <scheme val="minor"/>
    </font>
    <font>
      <sz val="11"/>
      <color theme="0"/>
      <name val="Calibri"/>
      <family val="2"/>
      <scheme val="minor"/>
    </font>
    <font>
      <sz val="9"/>
      <color theme="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0F8FF"/>
        <bgColor indexed="64"/>
      </patternFill>
    </fill>
  </fills>
  <borders count="2">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0" fillId="0" borderId="0" xfId="0" quotePrefix="1"/>
    <xf numFmtId="0" fontId="0" fillId="0" borderId="0" xfId="0" applyAlignment="1">
      <alignment horizontal="center"/>
    </xf>
    <xf numFmtId="0" fontId="0" fillId="2" borderId="0" xfId="0" applyFill="1"/>
    <xf numFmtId="0" fontId="3" fillId="0" borderId="0" xfId="0" applyFont="1" applyAlignment="1" applyProtection="1">
      <alignment horizontal="right" vertical="center"/>
    </xf>
    <xf numFmtId="0" fontId="4" fillId="0" borderId="0" xfId="0" applyFont="1" applyAlignment="1" applyProtection="1">
      <protection locked="0"/>
    </xf>
    <xf numFmtId="0" fontId="4" fillId="0" borderId="0" xfId="0" applyFont="1" applyAlignment="1" applyProtection="1">
      <alignment horizontal="left"/>
      <protection locked="0"/>
    </xf>
    <xf numFmtId="0" fontId="5" fillId="3" borderId="0" xfId="0" applyFont="1" applyFill="1" applyAlignment="1" applyProtection="1">
      <alignment horizontal="center"/>
    </xf>
    <xf numFmtId="0" fontId="9" fillId="3" borderId="0" xfId="0" applyFont="1" applyFill="1" applyAlignment="1" applyProtection="1">
      <alignment horizontal="right"/>
    </xf>
    <xf numFmtId="0" fontId="9" fillId="3" borderId="0" xfId="0" applyFont="1" applyFill="1" applyAlignment="1" applyProtection="1">
      <alignment horizontal="left"/>
    </xf>
    <xf numFmtId="44" fontId="10" fillId="3" borderId="0" xfId="1" applyFont="1" applyFill="1" applyBorder="1" applyAlignment="1" applyProtection="1">
      <alignment vertical="center"/>
    </xf>
    <xf numFmtId="0" fontId="3" fillId="3" borderId="0" xfId="0" applyFont="1" applyFill="1" applyAlignment="1" applyProtection="1">
      <alignment horizontal="center" vertical="center"/>
    </xf>
    <xf numFmtId="0" fontId="7" fillId="0" borderId="0" xfId="0" applyFont="1" applyAlignment="1" applyProtection="1">
      <alignment horizontal="justify" vertical="center" wrapText="1"/>
    </xf>
    <xf numFmtId="0" fontId="5" fillId="0" borderId="0" xfId="0" applyFont="1" applyAlignment="1" applyProtection="1">
      <alignment horizontal="center"/>
    </xf>
    <xf numFmtId="0" fontId="2" fillId="0" borderId="0" xfId="0" applyFont="1" applyAlignment="1" applyProtection="1">
      <alignment horizontal="center" vertical="center" wrapText="1"/>
    </xf>
    <xf numFmtId="0" fontId="8" fillId="0" borderId="0" xfId="0" applyFont="1" applyAlignment="1" applyProtection="1">
      <alignment horizontal="center"/>
    </xf>
    <xf numFmtId="0" fontId="0" fillId="0" borderId="0" xfId="0" applyProtection="1"/>
    <xf numFmtId="0" fontId="4" fillId="0" borderId="0" xfId="0" applyFont="1" applyAlignment="1" applyProtection="1"/>
    <xf numFmtId="0" fontId="4" fillId="0" borderId="0" xfId="0" applyFont="1" applyAlignment="1" applyProtection="1">
      <alignment horizontal="left"/>
    </xf>
    <xf numFmtId="0" fontId="0" fillId="0" borderId="0" xfId="0" applyAlignment="1" applyProtection="1">
      <alignment vertical="top"/>
    </xf>
    <xf numFmtId="0" fontId="0" fillId="0" borderId="0" xfId="0" applyAlignment="1" applyProtection="1">
      <alignment horizontal="left" vertical="top" wrapText="1"/>
    </xf>
    <xf numFmtId="0" fontId="0" fillId="0" borderId="0" xfId="0" applyAlignment="1" applyProtection="1">
      <alignment horizontal="left" vertical="top"/>
    </xf>
    <xf numFmtId="0" fontId="0" fillId="0" borderId="0" xfId="0" applyAlignment="1" applyProtection="1">
      <alignment wrapText="1"/>
    </xf>
    <xf numFmtId="0" fontId="0" fillId="0" borderId="0" xfId="0" applyFill="1" applyProtection="1"/>
    <xf numFmtId="0" fontId="0" fillId="3" borderId="0" xfId="0" applyFill="1" applyProtection="1"/>
    <xf numFmtId="0" fontId="0" fillId="3" borderId="0" xfId="0" applyFill="1" applyAlignment="1" applyProtection="1"/>
    <xf numFmtId="165" fontId="9" fillId="3" borderId="0" xfId="0" applyNumberFormat="1" applyFont="1" applyFill="1" applyAlignment="1" applyProtection="1">
      <alignment horizontal="right" indent="1"/>
    </xf>
    <xf numFmtId="165" fontId="0" fillId="3" borderId="0" xfId="0" applyNumberFormat="1" applyFill="1" applyAlignment="1" applyProtection="1">
      <alignment horizontal="right" indent="1"/>
    </xf>
    <xf numFmtId="165" fontId="10" fillId="3" borderId="0" xfId="1" applyNumberFormat="1" applyFont="1" applyFill="1" applyBorder="1" applyAlignment="1" applyProtection="1">
      <alignment horizontal="right" vertical="center" indent="1"/>
    </xf>
    <xf numFmtId="0" fontId="0" fillId="0" borderId="1" xfId="0" applyBorder="1" applyAlignment="1" applyProtection="1">
      <alignment horizontal="center" vertical="center"/>
      <protection locked="0"/>
    </xf>
    <xf numFmtId="165" fontId="0" fillId="0" borderId="1" xfId="0" applyNumberFormat="1" applyBorder="1" applyAlignment="1" applyProtection="1">
      <alignment horizontal="right" vertical="center"/>
      <protection locked="0"/>
    </xf>
    <xf numFmtId="0" fontId="7" fillId="3" borderId="0" xfId="0" applyFont="1" applyFill="1" applyAlignment="1" applyProtection="1">
      <alignment horizontal="justify" vertical="center" wrapText="1"/>
    </xf>
    <xf numFmtId="165" fontId="0" fillId="3" borderId="1" xfId="0" applyNumberFormat="1" applyFill="1" applyBorder="1" applyAlignment="1" applyProtection="1">
      <alignment horizontal="right" vertical="center"/>
      <protection locked="0"/>
    </xf>
    <xf numFmtId="0" fontId="0" fillId="3" borderId="0" xfId="0" applyFill="1" applyAlignment="1" applyProtection="1">
      <alignment wrapText="1"/>
    </xf>
    <xf numFmtId="0" fontId="16" fillId="0" borderId="0" xfId="0" applyFont="1" applyBorder="1" applyAlignment="1" applyProtection="1">
      <alignment horizontal="center" vertical="center"/>
    </xf>
    <xf numFmtId="0" fontId="0" fillId="0" borderId="0" xfId="0" applyAlignment="1" applyProtection="1"/>
    <xf numFmtId="0" fontId="2" fillId="0" borderId="0" xfId="0" applyFont="1" applyAlignment="1" applyProtection="1">
      <alignment horizontal="center" vertical="center" wrapText="1"/>
    </xf>
    <xf numFmtId="0" fontId="13" fillId="0" borderId="0" xfId="0" applyFont="1" applyAlignment="1" applyProtection="1">
      <alignment horizontal="left"/>
    </xf>
    <xf numFmtId="164" fontId="3" fillId="3" borderId="0" xfId="0" applyNumberFormat="1" applyFont="1" applyFill="1" applyAlignment="1" applyProtection="1">
      <alignment horizontal="center" vertical="center"/>
    </xf>
    <xf numFmtId="0" fontId="7" fillId="0" borderId="0" xfId="0" applyFont="1" applyAlignment="1" applyProtection="1">
      <alignment horizontal="justify" vertical="center" wrapText="1"/>
    </xf>
    <xf numFmtId="0" fontId="17" fillId="0" borderId="0" xfId="0" applyFont="1" applyAlignment="1" applyProtection="1">
      <alignment horizontal="justify" vertical="center" wrapText="1"/>
    </xf>
    <xf numFmtId="0" fontId="7" fillId="3" borderId="0" xfId="0" applyFont="1" applyFill="1" applyAlignment="1" applyProtection="1">
      <alignment horizontal="justify" vertical="center" wrapText="1"/>
    </xf>
    <xf numFmtId="0" fontId="5" fillId="0" borderId="0" xfId="0" applyFont="1" applyAlignment="1" applyProtection="1">
      <alignment horizontal="center"/>
    </xf>
    <xf numFmtId="165" fontId="10" fillId="3" borderId="0" xfId="1" applyNumberFormat="1" applyFont="1" applyFill="1" applyBorder="1" applyAlignment="1" applyProtection="1">
      <alignment horizontal="right" vertical="center" indent="1"/>
    </xf>
    <xf numFmtId="0" fontId="9" fillId="3" borderId="0" xfId="0" applyFont="1" applyFill="1" applyAlignment="1" applyProtection="1">
      <alignment horizontal="left" indent="2"/>
    </xf>
    <xf numFmtId="0" fontId="0" fillId="0" borderId="0" xfId="0" applyAlignment="1" applyProtection="1">
      <alignment horizontal="center"/>
    </xf>
    <xf numFmtId="0" fontId="5" fillId="0" borderId="0" xfId="0" applyFont="1" applyAlignment="1" applyProtection="1">
      <alignment horizontal="center" vertical="center" wrapText="1"/>
    </xf>
    <xf numFmtId="0" fontId="8" fillId="0" borderId="0" xfId="0" applyFont="1" applyAlignment="1" applyProtection="1">
      <alignment horizontal="center"/>
    </xf>
    <xf numFmtId="0" fontId="6" fillId="0" borderId="0" xfId="0" applyFont="1" applyAlignment="1" applyProtection="1">
      <alignment horizontal="center" vertical="center"/>
    </xf>
    <xf numFmtId="0" fontId="7" fillId="0" borderId="0" xfId="0" applyFont="1" applyAlignment="1" applyProtection="1">
      <alignment horizontal="left" vertical="top"/>
    </xf>
    <xf numFmtId="0" fontId="2" fillId="0" borderId="0" xfId="0" applyFont="1" applyAlignment="1" applyProtection="1">
      <alignment horizontal="center" vertical="center" wrapText="1"/>
    </xf>
    <xf numFmtId="0" fontId="13" fillId="0" borderId="0" xfId="0" applyFont="1" applyAlignment="1" applyProtection="1">
      <alignment horizontal="justify" vertical="top"/>
    </xf>
    <xf numFmtId="0" fontId="11" fillId="0" borderId="0" xfId="0" applyFont="1" applyAlignment="1" applyProtection="1">
      <alignment horizontal="left" vertical="center"/>
    </xf>
    <xf numFmtId="0" fontId="12" fillId="0" borderId="0" xfId="0" applyFont="1" applyAlignment="1" applyProtection="1">
      <alignment horizontal="justify" vertical="top" wrapText="1"/>
    </xf>
    <xf numFmtId="0" fontId="12" fillId="0" borderId="0" xfId="0" applyFont="1" applyAlignment="1" applyProtection="1">
      <alignment horizontal="justify" wrapText="1"/>
    </xf>
    <xf numFmtId="0" fontId="0" fillId="0" borderId="0" xfId="0" applyAlignment="1">
      <alignment horizontal="center"/>
    </xf>
  </cellXfs>
  <cellStyles count="2">
    <cellStyle name="Moeda" xfId="1" builtinId="4"/>
    <cellStyle name="Normal" xfId="0" builtinId="0"/>
  </cellStyles>
  <dxfs count="0"/>
  <tableStyles count="0" defaultTableStyle="TableStyleMedium2" defaultPivotStyle="PivotStyleLight16"/>
  <colors>
    <mruColors>
      <color rgb="FFF0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2181225</xdr:colOff>
      <xdr:row>0</xdr:row>
      <xdr:rowOff>19050</xdr:rowOff>
    </xdr:from>
    <xdr:to>
      <xdr:col>3</xdr:col>
      <xdr:colOff>20541</xdr:colOff>
      <xdr:row>1</xdr:row>
      <xdr:rowOff>28575</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952750" y="19050"/>
          <a:ext cx="1030191" cy="134302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B1:L65"/>
  <sheetViews>
    <sheetView showGridLines="0" tabSelected="1" topLeftCell="A5" zoomScaleNormal="100" workbookViewId="0">
      <selection activeCell="F25" sqref="F25"/>
    </sheetView>
  </sheetViews>
  <sheetFormatPr defaultRowHeight="15" x14ac:dyDescent="0.25"/>
  <cols>
    <col min="1" max="1" width="2.42578125" style="16" customWidth="1"/>
    <col min="2" max="2" width="9.140625" style="16"/>
    <col min="3" max="3" width="47.85546875" style="16" customWidth="1"/>
    <col min="4" max="4" width="25" style="16" customWidth="1"/>
    <col min="5" max="5" width="2.7109375" style="16" customWidth="1"/>
    <col min="6" max="6" width="12.85546875" style="16" bestFit="1" customWidth="1"/>
    <col min="7" max="7" width="1.7109375" style="16" customWidth="1"/>
    <col min="8" max="16384" width="9.140625" style="16"/>
  </cols>
  <sheetData>
    <row r="1" spans="2:7" ht="105" customHeight="1" x14ac:dyDescent="0.25">
      <c r="B1" s="45"/>
      <c r="C1" s="45"/>
      <c r="D1" s="45"/>
      <c r="E1" s="45"/>
      <c r="F1" s="45"/>
    </row>
    <row r="2" spans="2:7" ht="15" customHeight="1" x14ac:dyDescent="0.25">
      <c r="B2" s="46" t="s">
        <v>82</v>
      </c>
      <c r="C2" s="46"/>
      <c r="D2" s="46"/>
      <c r="E2" s="46"/>
      <c r="F2" s="46"/>
    </row>
    <row r="3" spans="2:7" ht="7.5" customHeight="1" x14ac:dyDescent="0.25">
      <c r="B3" s="46"/>
      <c r="C3" s="46"/>
      <c r="D3" s="46"/>
      <c r="E3" s="46"/>
      <c r="F3" s="46"/>
    </row>
    <row r="4" spans="2:7" ht="7.5" customHeight="1" x14ac:dyDescent="0.25">
      <c r="B4" s="50"/>
      <c r="C4" s="50"/>
      <c r="D4" s="50"/>
      <c r="E4" s="50"/>
      <c r="F4" s="50"/>
      <c r="G4" s="50"/>
    </row>
    <row r="5" spans="2:7" ht="15" customHeight="1" x14ac:dyDescent="0.25">
      <c r="B5" s="4" t="s">
        <v>83</v>
      </c>
      <c r="C5" s="5" t="s">
        <v>84</v>
      </c>
      <c r="D5" s="17"/>
      <c r="E5" s="17"/>
      <c r="F5" s="14"/>
    </row>
    <row r="6" spans="2:7" ht="15" customHeight="1" x14ac:dyDescent="0.25">
      <c r="B6" s="4" t="s">
        <v>85</v>
      </c>
      <c r="C6" s="6" t="s">
        <v>86</v>
      </c>
      <c r="D6" s="18"/>
      <c r="E6" s="18"/>
      <c r="F6" s="14"/>
    </row>
    <row r="7" spans="2:7" ht="7.5" customHeight="1" x14ac:dyDescent="0.25">
      <c r="B7" s="4"/>
      <c r="C7" s="18"/>
      <c r="D7" s="18"/>
      <c r="E7" s="18"/>
      <c r="F7" s="14"/>
    </row>
    <row r="8" spans="2:7" ht="13.5" customHeight="1" x14ac:dyDescent="0.25">
      <c r="B8" s="49" t="s">
        <v>114</v>
      </c>
      <c r="C8" s="49"/>
      <c r="D8" s="49"/>
      <c r="E8" s="49"/>
      <c r="F8" s="49"/>
    </row>
    <row r="9" spans="2:7" ht="4.5" customHeight="1" x14ac:dyDescent="0.25">
      <c r="B9" s="4"/>
      <c r="C9" s="18"/>
      <c r="D9" s="18"/>
      <c r="E9" s="18"/>
      <c r="F9" s="36"/>
    </row>
    <row r="10" spans="2:7" ht="15" customHeight="1" x14ac:dyDescent="0.25">
      <c r="B10" s="52" t="s">
        <v>92</v>
      </c>
      <c r="C10" s="52"/>
      <c r="D10" s="52"/>
      <c r="E10" s="52"/>
      <c r="F10" s="52"/>
    </row>
    <row r="11" spans="2:7" s="19" customFormat="1" ht="15" customHeight="1" x14ac:dyDescent="0.25">
      <c r="B11" s="49" t="s">
        <v>96</v>
      </c>
      <c r="C11" s="49"/>
      <c r="D11" s="49"/>
      <c r="E11" s="49"/>
      <c r="F11" s="49"/>
      <c r="G11" s="49"/>
    </row>
    <row r="12" spans="2:7" s="19" customFormat="1" ht="14.25" customHeight="1" x14ac:dyDescent="0.25">
      <c r="B12" s="53" t="s">
        <v>108</v>
      </c>
      <c r="C12" s="53"/>
      <c r="D12" s="53"/>
      <c r="E12" s="53"/>
      <c r="F12" s="53"/>
      <c r="G12" s="53"/>
    </row>
    <row r="13" spans="2:7" s="19" customFormat="1" ht="25.5" customHeight="1" x14ac:dyDescent="0.25">
      <c r="B13" s="53" t="s">
        <v>109</v>
      </c>
      <c r="C13" s="53"/>
      <c r="D13" s="53"/>
      <c r="E13" s="53"/>
      <c r="F13" s="53"/>
      <c r="G13" s="53"/>
    </row>
    <row r="14" spans="2:7" s="19" customFormat="1" ht="24.75" customHeight="1" x14ac:dyDescent="0.25">
      <c r="B14" s="53" t="s">
        <v>113</v>
      </c>
      <c r="C14" s="53"/>
      <c r="D14" s="53"/>
      <c r="E14" s="53"/>
      <c r="F14" s="53"/>
      <c r="G14" s="53"/>
    </row>
    <row r="15" spans="2:7" s="35" customFormat="1" ht="17.25" customHeight="1" x14ac:dyDescent="0.25">
      <c r="B15" s="54" t="s">
        <v>110</v>
      </c>
      <c r="C15" s="54"/>
      <c r="D15" s="54"/>
      <c r="E15" s="54"/>
      <c r="F15" s="54"/>
      <c r="G15" s="54"/>
    </row>
    <row r="16" spans="2:7" s="35" customFormat="1" ht="43.5" customHeight="1" x14ac:dyDescent="0.25">
      <c r="B16" s="54" t="s">
        <v>111</v>
      </c>
      <c r="C16" s="54"/>
      <c r="D16" s="54"/>
      <c r="E16" s="54"/>
      <c r="F16" s="54"/>
      <c r="G16" s="54"/>
    </row>
    <row r="17" spans="2:6" ht="7.5" customHeight="1" x14ac:dyDescent="0.25">
      <c r="B17" s="4"/>
      <c r="C17" s="18"/>
      <c r="D17" s="18"/>
      <c r="E17" s="18"/>
      <c r="F17" s="14"/>
    </row>
    <row r="18" spans="2:6" ht="18" customHeight="1" x14ac:dyDescent="0.35">
      <c r="B18" s="47" t="s">
        <v>87</v>
      </c>
      <c r="C18" s="47"/>
      <c r="D18" s="47"/>
      <c r="E18" s="47"/>
      <c r="F18" s="47"/>
    </row>
    <row r="19" spans="2:6" ht="7.5" customHeight="1" x14ac:dyDescent="0.35">
      <c r="B19" s="15"/>
      <c r="C19" s="15"/>
      <c r="D19" s="15"/>
      <c r="E19" s="15"/>
      <c r="F19" s="15"/>
    </row>
    <row r="20" spans="2:6" s="21" customFormat="1" ht="15.95" customHeight="1" x14ac:dyDescent="0.25">
      <c r="B20" s="39" t="s">
        <v>112</v>
      </c>
      <c r="C20" s="39"/>
      <c r="D20" s="39"/>
      <c r="E20" s="20"/>
      <c r="F20" s="29"/>
    </row>
    <row r="21" spans="2:6" s="21" customFormat="1" ht="8.25" customHeight="1" x14ac:dyDescent="0.25">
      <c r="B21" s="40" t="s">
        <v>26</v>
      </c>
      <c r="C21" s="40"/>
      <c r="D21" s="40"/>
      <c r="E21" s="20"/>
      <c r="F21" s="34" t="str">
        <f>Cálculos!C4</f>
        <v/>
      </c>
    </row>
    <row r="22" spans="2:6" s="21" customFormat="1" ht="15.95" customHeight="1" x14ac:dyDescent="0.25">
      <c r="B22" s="39" t="s">
        <v>105</v>
      </c>
      <c r="C22" s="39"/>
      <c r="D22" s="39"/>
      <c r="E22" s="20"/>
      <c r="F22" s="29"/>
    </row>
    <row r="23" spans="2:6" ht="7.5" customHeight="1" x14ac:dyDescent="0.25">
      <c r="B23" s="48" t="s">
        <v>11</v>
      </c>
      <c r="C23" s="48"/>
      <c r="D23" s="48"/>
      <c r="E23" s="48"/>
      <c r="F23" s="48"/>
    </row>
    <row r="24" spans="2:6" ht="13.5" customHeight="1" x14ac:dyDescent="0.25">
      <c r="B24" s="48"/>
      <c r="C24" s="48"/>
      <c r="D24" s="48"/>
      <c r="E24" s="48"/>
      <c r="F24" s="48"/>
    </row>
    <row r="25" spans="2:6" s="21" customFormat="1" ht="33" customHeight="1" x14ac:dyDescent="0.25">
      <c r="B25" s="41" t="s">
        <v>6</v>
      </c>
      <c r="C25" s="41"/>
      <c r="D25" s="41"/>
      <c r="E25" s="31"/>
      <c r="F25" s="32"/>
    </row>
    <row r="26" spans="2:6" s="21" customFormat="1" ht="33" customHeight="1" x14ac:dyDescent="0.25">
      <c r="B26" s="39" t="s">
        <v>7</v>
      </c>
      <c r="C26" s="39"/>
      <c r="D26" s="39"/>
      <c r="E26" s="12"/>
      <c r="F26" s="30"/>
    </row>
    <row r="27" spans="2:6" s="21" customFormat="1" ht="33" customHeight="1" x14ac:dyDescent="0.25">
      <c r="B27" s="41" t="s">
        <v>8</v>
      </c>
      <c r="C27" s="41"/>
      <c r="D27" s="41"/>
      <c r="E27" s="31"/>
      <c r="F27" s="32"/>
    </row>
    <row r="28" spans="2:6" s="21" customFormat="1" ht="33" customHeight="1" x14ac:dyDescent="0.25">
      <c r="B28" s="39" t="s">
        <v>93</v>
      </c>
      <c r="C28" s="39"/>
      <c r="D28" s="39"/>
      <c r="E28" s="12"/>
      <c r="F28" s="30"/>
    </row>
    <row r="29" spans="2:6" s="21" customFormat="1" ht="33" customHeight="1" x14ac:dyDescent="0.25">
      <c r="B29" s="41" t="s">
        <v>9</v>
      </c>
      <c r="C29" s="41"/>
      <c r="D29" s="41"/>
      <c r="E29" s="31"/>
      <c r="F29" s="32"/>
    </row>
    <row r="30" spans="2:6" s="21" customFormat="1" ht="33" customHeight="1" x14ac:dyDescent="0.25">
      <c r="B30" s="39" t="s">
        <v>10</v>
      </c>
      <c r="C30" s="39"/>
      <c r="D30" s="39"/>
      <c r="E30" s="12"/>
      <c r="F30" s="30"/>
    </row>
    <row r="31" spans="2:6" s="21" customFormat="1" ht="33" customHeight="1" x14ac:dyDescent="0.25">
      <c r="B31" s="41" t="s">
        <v>21</v>
      </c>
      <c r="C31" s="41"/>
      <c r="D31" s="41"/>
      <c r="E31" s="31"/>
      <c r="F31" s="32"/>
    </row>
    <row r="32" spans="2:6" s="21" customFormat="1" ht="33" customHeight="1" x14ac:dyDescent="0.25">
      <c r="B32" s="39" t="s">
        <v>22</v>
      </c>
      <c r="C32" s="39"/>
      <c r="D32" s="39"/>
      <c r="E32" s="12"/>
      <c r="F32" s="30"/>
    </row>
    <row r="33" spans="2:12" s="21" customFormat="1" ht="33" customHeight="1" x14ac:dyDescent="0.25">
      <c r="B33" s="41" t="s">
        <v>23</v>
      </c>
      <c r="C33" s="41"/>
      <c r="D33" s="41"/>
      <c r="E33" s="31"/>
      <c r="F33" s="32"/>
    </row>
    <row r="34" spans="2:12" s="21" customFormat="1" ht="33" customHeight="1" x14ac:dyDescent="0.25">
      <c r="B34" s="39" t="s">
        <v>24</v>
      </c>
      <c r="C34" s="39"/>
      <c r="D34" s="39"/>
      <c r="E34" s="12"/>
      <c r="F34" s="30"/>
    </row>
    <row r="35" spans="2:12" s="21" customFormat="1" ht="33" customHeight="1" x14ac:dyDescent="0.25">
      <c r="B35" s="41" t="s">
        <v>94</v>
      </c>
      <c r="C35" s="41"/>
      <c r="D35" s="41"/>
      <c r="E35" s="31"/>
      <c r="F35" s="32"/>
    </row>
    <row r="36" spans="2:12" s="21" customFormat="1" ht="33" customHeight="1" x14ac:dyDescent="0.25">
      <c r="B36" s="39" t="s">
        <v>25</v>
      </c>
      <c r="C36" s="39"/>
      <c r="D36" s="39"/>
      <c r="E36" s="12"/>
      <c r="F36" s="30"/>
    </row>
    <row r="37" spans="2:12" x14ac:dyDescent="0.25">
      <c r="B37" s="48" t="s">
        <v>27</v>
      </c>
      <c r="C37" s="48"/>
      <c r="D37" s="48"/>
      <c r="E37" s="48"/>
      <c r="F37" s="48"/>
    </row>
    <row r="38" spans="2:12" ht="6.75" customHeight="1" x14ac:dyDescent="0.25">
      <c r="B38" s="48"/>
      <c r="C38" s="48"/>
      <c r="D38" s="48"/>
      <c r="E38" s="48"/>
      <c r="F38" s="48"/>
    </row>
    <row r="39" spans="2:12" ht="35.1" customHeight="1" x14ac:dyDescent="0.25">
      <c r="B39" s="41" t="s">
        <v>39</v>
      </c>
      <c r="C39" s="41"/>
      <c r="D39" s="41"/>
      <c r="E39" s="33"/>
      <c r="F39" s="32"/>
    </row>
    <row r="40" spans="2:12" ht="35.1" customHeight="1" x14ac:dyDescent="0.25">
      <c r="B40" s="39" t="s">
        <v>40</v>
      </c>
      <c r="C40" s="39"/>
      <c r="D40" s="39"/>
      <c r="E40" s="22"/>
      <c r="F40" s="30"/>
    </row>
    <row r="41" spans="2:12" ht="35.1" customHeight="1" x14ac:dyDescent="0.25">
      <c r="B41" s="41" t="s">
        <v>97</v>
      </c>
      <c r="C41" s="41"/>
      <c r="D41" s="41"/>
      <c r="E41" s="33"/>
      <c r="F41" s="32"/>
    </row>
    <row r="42" spans="2:12" ht="35.1" customHeight="1" x14ac:dyDescent="0.25">
      <c r="B42" s="39" t="s">
        <v>98</v>
      </c>
      <c r="C42" s="39"/>
      <c r="D42" s="39"/>
      <c r="E42" s="22"/>
      <c r="F42" s="30"/>
    </row>
    <row r="43" spans="2:12" ht="35.1" customHeight="1" x14ac:dyDescent="0.25">
      <c r="B43" s="41" t="s">
        <v>99</v>
      </c>
      <c r="C43" s="41"/>
      <c r="D43" s="41"/>
      <c r="E43" s="33"/>
      <c r="F43" s="32"/>
    </row>
    <row r="44" spans="2:12" ht="35.1" customHeight="1" x14ac:dyDescent="0.25">
      <c r="B44" s="39" t="s">
        <v>100</v>
      </c>
      <c r="C44" s="39"/>
      <c r="D44" s="39"/>
      <c r="E44" s="22"/>
      <c r="F44" s="30"/>
      <c r="J44" s="39"/>
      <c r="K44" s="39"/>
      <c r="L44" s="39"/>
    </row>
    <row r="45" spans="2:12" ht="35.1" customHeight="1" x14ac:dyDescent="0.25">
      <c r="B45" s="41" t="s">
        <v>101</v>
      </c>
      <c r="C45" s="41"/>
      <c r="D45" s="41"/>
      <c r="E45" s="33"/>
      <c r="F45" s="32"/>
    </row>
    <row r="46" spans="2:12" ht="35.1" customHeight="1" x14ac:dyDescent="0.25">
      <c r="B46" s="39" t="s">
        <v>102</v>
      </c>
      <c r="C46" s="39"/>
      <c r="D46" s="39"/>
      <c r="E46" s="22"/>
      <c r="F46" s="30"/>
    </row>
    <row r="47" spans="2:12" ht="35.1" customHeight="1" x14ac:dyDescent="0.25">
      <c r="B47" s="41" t="s">
        <v>103</v>
      </c>
      <c r="C47" s="41"/>
      <c r="D47" s="41"/>
      <c r="E47" s="33"/>
      <c r="F47" s="32"/>
    </row>
    <row r="48" spans="2:12" ht="35.1" customHeight="1" x14ac:dyDescent="0.25">
      <c r="B48" s="39" t="s">
        <v>104</v>
      </c>
      <c r="C48" s="39"/>
      <c r="D48" s="39"/>
      <c r="E48" s="22"/>
      <c r="F48" s="30"/>
    </row>
    <row r="49" spans="2:7" ht="35.1" customHeight="1" x14ac:dyDescent="0.25">
      <c r="B49" s="41" t="s">
        <v>41</v>
      </c>
      <c r="C49" s="41"/>
      <c r="D49" s="41"/>
      <c r="E49" s="33"/>
      <c r="F49" s="32"/>
    </row>
    <row r="50" spans="2:7" ht="7.5" customHeight="1" x14ac:dyDescent="0.25"/>
    <row r="51" spans="2:7" ht="19.5" customHeight="1" x14ac:dyDescent="0.35">
      <c r="B51" s="42" t="s">
        <v>88</v>
      </c>
      <c r="C51" s="42"/>
      <c r="D51" s="42"/>
      <c r="E51" s="42"/>
      <c r="F51" s="42"/>
    </row>
    <row r="52" spans="2:7" ht="5.25" customHeight="1" x14ac:dyDescent="0.35">
      <c r="B52" s="13"/>
      <c r="C52" s="13"/>
      <c r="D52" s="13"/>
      <c r="E52" s="13"/>
      <c r="F52" s="13"/>
    </row>
    <row r="53" spans="2:7" ht="23.25" x14ac:dyDescent="0.35">
      <c r="B53" s="7"/>
      <c r="C53" s="7"/>
      <c r="D53" s="7"/>
      <c r="E53" s="7"/>
      <c r="F53" s="7"/>
      <c r="G53" s="23"/>
    </row>
    <row r="54" spans="2:7" x14ac:dyDescent="0.25">
      <c r="B54" s="44" t="s">
        <v>65</v>
      </c>
      <c r="C54" s="44"/>
      <c r="D54" s="43" t="str">
        <f>Cálculos!F56</f>
        <v>Por favor verifique os valores introduzidos</v>
      </c>
      <c r="E54" s="43"/>
      <c r="F54" s="43"/>
      <c r="G54" s="23"/>
    </row>
    <row r="55" spans="2:7" x14ac:dyDescent="0.25">
      <c r="B55" s="44" t="s">
        <v>72</v>
      </c>
      <c r="C55" s="44"/>
      <c r="D55" s="43" t="str">
        <f>Cálculos!F57</f>
        <v>Por favor verifique os valores introduzidos</v>
      </c>
      <c r="E55" s="43"/>
      <c r="F55" s="43"/>
      <c r="G55" s="23"/>
    </row>
    <row r="56" spans="2:7" x14ac:dyDescent="0.25">
      <c r="B56" s="24"/>
      <c r="C56" s="8"/>
      <c r="D56" s="26"/>
      <c r="E56" s="27"/>
      <c r="F56" s="28"/>
      <c r="G56" s="23"/>
    </row>
    <row r="57" spans="2:7" x14ac:dyDescent="0.25">
      <c r="B57" s="44" t="s">
        <v>95</v>
      </c>
      <c r="C57" s="44"/>
      <c r="D57" s="43" t="str">
        <f>Cálculos!F58</f>
        <v>Por favor verifique os valores introduzidos</v>
      </c>
      <c r="E57" s="43"/>
      <c r="F57" s="43"/>
      <c r="G57" s="23"/>
    </row>
    <row r="58" spans="2:7" x14ac:dyDescent="0.25">
      <c r="B58" s="44" t="s">
        <v>115</v>
      </c>
      <c r="C58" s="44"/>
      <c r="D58" s="43" t="str">
        <f>Cálculos!F59</f>
        <v>Por favor verifique os valores introduzidos</v>
      </c>
      <c r="E58" s="43"/>
      <c r="F58" s="43"/>
      <c r="G58" s="23"/>
    </row>
    <row r="59" spans="2:7" ht="9.75" customHeight="1" x14ac:dyDescent="0.25">
      <c r="B59" s="24"/>
      <c r="C59" s="9"/>
      <c r="D59" s="9"/>
      <c r="E59" s="25"/>
      <c r="F59" s="10"/>
      <c r="G59" s="23"/>
    </row>
    <row r="60" spans="2:7" ht="14.25" customHeight="1" x14ac:dyDescent="0.25">
      <c r="B60" s="24"/>
      <c r="C60" s="11" t="s">
        <v>89</v>
      </c>
      <c r="D60" s="38">
        <f ca="1">TODAY()</f>
        <v>43899</v>
      </c>
      <c r="E60" s="38"/>
      <c r="F60" s="38"/>
      <c r="G60" s="23"/>
    </row>
    <row r="61" spans="2:7" ht="8.25" customHeight="1" x14ac:dyDescent="0.25">
      <c r="B61" s="24"/>
      <c r="C61" s="24"/>
      <c r="D61" s="24"/>
      <c r="E61" s="24"/>
      <c r="F61" s="24"/>
      <c r="G61" s="23"/>
    </row>
    <row r="62" spans="2:7" ht="11.25" customHeight="1" x14ac:dyDescent="0.25"/>
    <row r="63" spans="2:7" ht="11.25" customHeight="1" x14ac:dyDescent="0.25">
      <c r="B63" s="37" t="s">
        <v>106</v>
      </c>
      <c r="C63" s="37"/>
      <c r="D63" s="37"/>
      <c r="E63" s="37"/>
      <c r="F63" s="37"/>
    </row>
    <row r="64" spans="2:7" x14ac:dyDescent="0.25">
      <c r="B64" s="51" t="s">
        <v>107</v>
      </c>
      <c r="C64" s="51"/>
      <c r="D64" s="51"/>
      <c r="E64" s="51"/>
      <c r="F64" s="51"/>
    </row>
    <row r="65" spans="2:6" ht="9.75" customHeight="1" x14ac:dyDescent="0.25">
      <c r="B65" s="51"/>
      <c r="C65" s="51"/>
      <c r="D65" s="51"/>
      <c r="E65" s="51"/>
      <c r="F65" s="51"/>
    </row>
  </sheetData>
  <sheetProtection algorithmName="SHA-512" hashValue="25qbc9m/1uqMoFbrCs68LsBTuAejFvuBBdZ9kCf2N87U1fvWzEtOqqgPCYHAGdILMq1zJZ7AFIPiI54bFm+Uvw==" saltValue="Z07H0L1Pe7IlOYEZPxoJdA==" spinCount="100000" sheet="1" selectLockedCells="1"/>
  <mergeCells count="53">
    <mergeCell ref="B37:F38"/>
    <mergeCell ref="B4:G4"/>
    <mergeCell ref="J44:L44"/>
    <mergeCell ref="D55:F55"/>
    <mergeCell ref="B64:F65"/>
    <mergeCell ref="B10:F10"/>
    <mergeCell ref="B11:G11"/>
    <mergeCell ref="B12:G12"/>
    <mergeCell ref="B13:G13"/>
    <mergeCell ref="B14:G14"/>
    <mergeCell ref="B15:G15"/>
    <mergeCell ref="B16:G16"/>
    <mergeCell ref="B29:D29"/>
    <mergeCell ref="B30:D30"/>
    <mergeCell ref="B31:D31"/>
    <mergeCell ref="B32:D32"/>
    <mergeCell ref="B33:D33"/>
    <mergeCell ref="B1:F1"/>
    <mergeCell ref="B26:D26"/>
    <mergeCell ref="B27:D27"/>
    <mergeCell ref="B28:D28"/>
    <mergeCell ref="B2:F3"/>
    <mergeCell ref="B18:F18"/>
    <mergeCell ref="B23:F24"/>
    <mergeCell ref="B8:F8"/>
    <mergeCell ref="D57:F57"/>
    <mergeCell ref="D58:F58"/>
    <mergeCell ref="B44:D44"/>
    <mergeCell ref="B45:D45"/>
    <mergeCell ref="B46:D46"/>
    <mergeCell ref="B47:D47"/>
    <mergeCell ref="B48:D48"/>
    <mergeCell ref="B49:D49"/>
    <mergeCell ref="B54:C54"/>
    <mergeCell ref="B55:C55"/>
    <mergeCell ref="B57:C57"/>
    <mergeCell ref="B58:C58"/>
    <mergeCell ref="B63:F63"/>
    <mergeCell ref="D60:F60"/>
    <mergeCell ref="B20:D20"/>
    <mergeCell ref="B21:D21"/>
    <mergeCell ref="B22:D22"/>
    <mergeCell ref="B25:D25"/>
    <mergeCell ref="B39:D39"/>
    <mergeCell ref="B40:D40"/>
    <mergeCell ref="B41:D41"/>
    <mergeCell ref="B42:D42"/>
    <mergeCell ref="B43:D43"/>
    <mergeCell ref="B34:D34"/>
    <mergeCell ref="B35:D35"/>
    <mergeCell ref="B36:D36"/>
    <mergeCell ref="B51:F51"/>
    <mergeCell ref="D54:F54"/>
  </mergeCells>
  <dataValidations count="6">
    <dataValidation type="whole" allowBlank="1" showInputMessage="1" showErrorMessage="1" sqref="C17:E17 C6:E7 C9:E9" xr:uid="{00000000-0002-0000-0000-000000000000}">
      <formula1>100000000</formula1>
      <formula2>999999999</formula2>
    </dataValidation>
    <dataValidation type="decimal" allowBlank="1" showInputMessage="1" showErrorMessage="1" sqref="F25:F36" xr:uid="{00000000-0002-0000-0000-000001000000}">
      <formula1>0</formula1>
      <formula2>9.99999999999999E+58</formula2>
    </dataValidation>
    <dataValidation type="custom" allowBlank="1" showInputMessage="1" showErrorMessage="1" sqref="F22" xr:uid="{00000000-0002-0000-0000-000002000000}">
      <formula1>OR(F22="S",F22="N")</formula1>
    </dataValidation>
    <dataValidation type="decimal" allowBlank="1" showInputMessage="1" showErrorMessage="1" sqref="F39:F49" xr:uid="{00000000-0002-0000-0000-000003000000}">
      <formula1>0</formula1>
      <formula2>9.99999999999999E+54</formula2>
    </dataValidation>
    <dataValidation type="whole" allowBlank="1" showInputMessage="1" showErrorMessage="1" sqref="F21" xr:uid="{00000000-0002-0000-0000-000004000000}">
      <formula1>1900</formula1>
      <formula2>2018</formula2>
    </dataValidation>
    <dataValidation type="whole" allowBlank="1" showErrorMessage="1" errorTitle="Erro Início de atividade" error="O ano máximo aceite é 2019" promptTitle="Erro Início de atividade" prompt="O ano máximo aceite é 2019" sqref="F20" xr:uid="{F6084B85-DF89-408E-B4DC-21D2EB8A0BE2}">
      <formula1>1900</formula1>
      <formula2>2019</formula2>
    </dataValidation>
  </dataValidations>
  <pageMargins left="0.23622047244094491" right="0.23622047244094491" top="0.19685039370078741" bottom="0.39370078740157483" header="0.31496062992125984" footer="0.31496062992125984"/>
  <pageSetup paperSize="9" fitToHeight="2" orientation="portrait" r:id="rId1"/>
  <headerFooter>
    <oddFooter>&amp;C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2:H61"/>
  <sheetViews>
    <sheetView topLeftCell="A4" workbookViewId="0">
      <selection activeCell="C11" sqref="C11"/>
    </sheetView>
  </sheetViews>
  <sheetFormatPr defaultRowHeight="15" x14ac:dyDescent="0.25"/>
  <cols>
    <col min="5" max="5" width="78" bestFit="1" customWidth="1"/>
    <col min="6" max="6" width="21.85546875" bestFit="1" customWidth="1"/>
  </cols>
  <sheetData>
    <row r="2" spans="2:8" x14ac:dyDescent="0.25">
      <c r="H2" s="1"/>
    </row>
    <row r="3" spans="2:8" x14ac:dyDescent="0.25">
      <c r="B3" t="s">
        <v>18</v>
      </c>
      <c r="C3">
        <f>'RG - IRS - Cat.B'!F20</f>
        <v>0</v>
      </c>
      <c r="E3" t="s">
        <v>90</v>
      </c>
      <c r="F3" t="s">
        <v>42</v>
      </c>
      <c r="G3" t="s">
        <v>46</v>
      </c>
      <c r="H3" s="1">
        <f>($C$9*D9)+($C$10*D10)+($C$11*D11)+($C$12*D12)+($C$13*D13)+($C$14*D14)+($C$15*D15)+($C$16*D16)+($C$17*D17)+($C$18*D18)+($C$19*D19)+($C$20*D20)</f>
        <v>0</v>
      </c>
    </row>
    <row r="4" spans="2:8" x14ac:dyDescent="0.25">
      <c r="B4" t="s">
        <v>19</v>
      </c>
      <c r="C4" t="str">
        <f>IF(C3=0,"",C3+1)</f>
        <v/>
      </c>
      <c r="E4" t="s">
        <v>116</v>
      </c>
      <c r="F4" t="s">
        <v>42</v>
      </c>
      <c r="G4" t="s">
        <v>47</v>
      </c>
      <c r="H4" s="1">
        <f>($C$9*E9)+($C$10*E10)+($C$11*E11)+($C$12*E12)+($C$13*E13)+($C$14*E14)+($C$15*E15)+($C$16*E16)+($C$17*E17)+($C$18*E18)+($C$19*E19)+($C$20*E20)</f>
        <v>0</v>
      </c>
    </row>
    <row r="5" spans="2:8" x14ac:dyDescent="0.25">
      <c r="B5" t="s">
        <v>20</v>
      </c>
      <c r="C5" t="str">
        <f>IF('RG - IRS - Cat.B'!F22="N","Não",IF('RG - IRS - Cat.B'!F22="S","Sim","ERRO"))</f>
        <v>ERRO</v>
      </c>
      <c r="E5" t="s">
        <v>117</v>
      </c>
      <c r="F5" t="s">
        <v>42</v>
      </c>
      <c r="G5" t="s">
        <v>48</v>
      </c>
      <c r="H5">
        <f>($C$9*F9)+($C$10*F10)+($C$11*F11)+($C$12*F12)+($C$13*F13)+($C$14*F14)+($C$15*F15)+($C$16*F16)+($C$17*F17)+($C$18*F18)+($C$19*F19)+($C$20*F20)</f>
        <v>0</v>
      </c>
    </row>
    <row r="6" spans="2:8" x14ac:dyDescent="0.25">
      <c r="F6" t="s">
        <v>42</v>
      </c>
      <c r="G6" s="3" t="s">
        <v>43</v>
      </c>
      <c r="H6" s="3" t="str">
        <f>IF(C3=0,"Introduza um ano válido",IF(AND(C3=2019,C5="Não"),H3,IF(AND(C4=2019,C5="Não"),H4,IF(C5="ERRO","Introduza S ou N",H5))))</f>
        <v>Introduza um ano válido</v>
      </c>
    </row>
    <row r="7" spans="2:8" x14ac:dyDescent="0.25">
      <c r="B7" t="s">
        <v>78</v>
      </c>
      <c r="C7" s="2" t="s">
        <v>45</v>
      </c>
      <c r="D7" s="55" t="s">
        <v>44</v>
      </c>
      <c r="E7" s="55"/>
      <c r="F7" s="55"/>
    </row>
    <row r="8" spans="2:8" x14ac:dyDescent="0.25">
      <c r="D8" s="2" t="s">
        <v>49</v>
      </c>
      <c r="E8" s="2" t="s">
        <v>50</v>
      </c>
      <c r="F8" s="2" t="s">
        <v>51</v>
      </c>
      <c r="G8" s="2" t="s">
        <v>57</v>
      </c>
      <c r="H8" s="2" t="s">
        <v>64</v>
      </c>
    </row>
    <row r="9" spans="2:8" x14ac:dyDescent="0.25">
      <c r="B9" t="s">
        <v>0</v>
      </c>
      <c r="C9">
        <f>'RG - IRS - Cat.B'!F25</f>
        <v>0</v>
      </c>
      <c r="D9">
        <v>0.15</v>
      </c>
      <c r="E9">
        <v>0.15</v>
      </c>
      <c r="F9">
        <v>0.15</v>
      </c>
    </row>
    <row r="10" spans="2:8" x14ac:dyDescent="0.25">
      <c r="B10" t="s">
        <v>1</v>
      </c>
      <c r="C10">
        <f>'RG - IRS - Cat.B'!F26</f>
        <v>0</v>
      </c>
      <c r="D10">
        <v>0.15</v>
      </c>
      <c r="E10">
        <v>0.15</v>
      </c>
      <c r="F10">
        <v>0.15</v>
      </c>
    </row>
    <row r="11" spans="2:8" x14ac:dyDescent="0.25">
      <c r="B11" t="s">
        <v>2</v>
      </c>
      <c r="C11">
        <f>'RG - IRS - Cat.B'!F27</f>
        <v>0</v>
      </c>
      <c r="D11">
        <v>0.375</v>
      </c>
      <c r="E11">
        <v>0.5625</v>
      </c>
      <c r="F11">
        <v>0.75</v>
      </c>
      <c r="G11">
        <v>0.1</v>
      </c>
      <c r="H11">
        <v>0.15</v>
      </c>
    </row>
    <row r="12" spans="2:8" x14ac:dyDescent="0.25">
      <c r="B12" t="s">
        <v>3</v>
      </c>
      <c r="C12">
        <f>'RG - IRS - Cat.B'!F28</f>
        <v>0</v>
      </c>
      <c r="D12">
        <v>0.17499999999999999</v>
      </c>
      <c r="E12">
        <v>0.26250000000000001</v>
      </c>
      <c r="F12">
        <v>0.35</v>
      </c>
      <c r="G12">
        <v>0.1</v>
      </c>
      <c r="H12">
        <v>0.15</v>
      </c>
    </row>
    <row r="13" spans="2:8" x14ac:dyDescent="0.25">
      <c r="B13" t="s">
        <v>4</v>
      </c>
      <c r="C13">
        <f>'RG - IRS - Cat.B'!F29</f>
        <v>0</v>
      </c>
      <c r="D13">
        <v>0.95</v>
      </c>
      <c r="E13">
        <v>0.95</v>
      </c>
      <c r="F13">
        <v>0.95</v>
      </c>
    </row>
    <row r="14" spans="2:8" x14ac:dyDescent="0.25">
      <c r="B14" t="s">
        <v>5</v>
      </c>
      <c r="C14">
        <f>'RG - IRS - Cat.B'!F30</f>
        <v>0</v>
      </c>
      <c r="D14">
        <v>0.95</v>
      </c>
      <c r="E14">
        <v>0.95</v>
      </c>
      <c r="F14">
        <v>0.95</v>
      </c>
    </row>
    <row r="15" spans="2:8" x14ac:dyDescent="0.25">
      <c r="B15" t="s">
        <v>12</v>
      </c>
      <c r="C15">
        <f>'RG - IRS - Cat.B'!F31</f>
        <v>0</v>
      </c>
      <c r="D15">
        <v>0.95</v>
      </c>
      <c r="E15">
        <v>0.95</v>
      </c>
      <c r="F15">
        <v>0.95</v>
      </c>
    </row>
    <row r="16" spans="2:8" x14ac:dyDescent="0.25">
      <c r="B16" t="s">
        <v>13</v>
      </c>
      <c r="C16">
        <f>'RG - IRS - Cat.B'!F32</f>
        <v>0</v>
      </c>
      <c r="D16">
        <v>0.95</v>
      </c>
      <c r="E16">
        <v>0.95</v>
      </c>
      <c r="F16">
        <v>0.95</v>
      </c>
    </row>
    <row r="17" spans="2:8" x14ac:dyDescent="0.25">
      <c r="B17" t="s">
        <v>14</v>
      </c>
      <c r="C17">
        <f>'RG - IRS - Cat.B'!F33</f>
        <v>0</v>
      </c>
      <c r="D17">
        <v>0.95</v>
      </c>
      <c r="E17">
        <v>0.95</v>
      </c>
      <c r="F17">
        <v>0.95</v>
      </c>
    </row>
    <row r="18" spans="2:8" x14ac:dyDescent="0.25">
      <c r="B18" t="s">
        <v>15</v>
      </c>
      <c r="C18">
        <f>'RG - IRS - Cat.B'!F34</f>
        <v>0</v>
      </c>
      <c r="D18">
        <v>0.3</v>
      </c>
      <c r="E18">
        <v>0.3</v>
      </c>
      <c r="F18">
        <v>0.3</v>
      </c>
    </row>
    <row r="19" spans="2:8" x14ac:dyDescent="0.25">
      <c r="B19" t="s">
        <v>16</v>
      </c>
      <c r="C19">
        <f>'RG - IRS - Cat.B'!F35</f>
        <v>0</v>
      </c>
      <c r="D19">
        <v>0.05</v>
      </c>
      <c r="E19">
        <v>7.4999999999999997E-2</v>
      </c>
      <c r="F19">
        <v>0.1</v>
      </c>
    </row>
    <row r="20" spans="2:8" x14ac:dyDescent="0.25">
      <c r="B20" t="s">
        <v>17</v>
      </c>
      <c r="C20">
        <f>'RG - IRS - Cat.B'!F36</f>
        <v>0</v>
      </c>
      <c r="D20">
        <v>0.05</v>
      </c>
      <c r="E20">
        <v>7.4999999999999997E-2</v>
      </c>
      <c r="F20">
        <v>0.1</v>
      </c>
    </row>
    <row r="22" spans="2:8" x14ac:dyDescent="0.25">
      <c r="E22" t="s">
        <v>53</v>
      </c>
    </row>
    <row r="23" spans="2:8" x14ac:dyDescent="0.25">
      <c r="E23" t="s">
        <v>59</v>
      </c>
      <c r="G23" t="s">
        <v>61</v>
      </c>
      <c r="H23">
        <f>C44-((C11*G11)+(C12*G12))</f>
        <v>0</v>
      </c>
    </row>
    <row r="24" spans="2:8" x14ac:dyDescent="0.25">
      <c r="F24" t="s">
        <v>42</v>
      </c>
      <c r="G24" t="s">
        <v>55</v>
      </c>
      <c r="H24" t="e">
        <f>H6-H23</f>
        <v>#VALUE!</v>
      </c>
    </row>
    <row r="25" spans="2:8" x14ac:dyDescent="0.25">
      <c r="E25" t="s">
        <v>60</v>
      </c>
      <c r="G25" t="s">
        <v>62</v>
      </c>
      <c r="H25">
        <v>0</v>
      </c>
    </row>
    <row r="26" spans="2:8" x14ac:dyDescent="0.25">
      <c r="F26" t="s">
        <v>42</v>
      </c>
      <c r="G26" t="s">
        <v>56</v>
      </c>
      <c r="H26" t="e">
        <f>H6-H25</f>
        <v>#VALUE!</v>
      </c>
    </row>
    <row r="27" spans="2:8" x14ac:dyDescent="0.25">
      <c r="F27" t="s">
        <v>80</v>
      </c>
      <c r="H27">
        <f>(C11*G11)+(C12*G12)</f>
        <v>0</v>
      </c>
    </row>
    <row r="28" spans="2:8" x14ac:dyDescent="0.25">
      <c r="G28" s="3" t="s">
        <v>4</v>
      </c>
      <c r="H28" s="3" t="b">
        <f>IF(OR(AND(C11&gt;0,C12&gt;0),C11&gt;0,C12&gt;0),IF(C44&gt;H27,H23,IF(C44&lt;H27,H25,"Lamentamos mas ocorreu um erro!")))</f>
        <v>0</v>
      </c>
    </row>
    <row r="29" spans="2:8" x14ac:dyDescent="0.25">
      <c r="F29" t="s">
        <v>65</v>
      </c>
      <c r="G29" s="3" t="s">
        <v>64</v>
      </c>
      <c r="H29" s="3">
        <f>IF(((C11*H11)+(C12*H12))&lt;=4104,0,((C11*H11)+(C12*H12)))</f>
        <v>0</v>
      </c>
    </row>
    <row r="30" spans="2:8" x14ac:dyDescent="0.25">
      <c r="E30" t="s">
        <v>66</v>
      </c>
      <c r="F30" t="s">
        <v>69</v>
      </c>
      <c r="G30" t="s">
        <v>70</v>
      </c>
      <c r="H30">
        <f>C44-H28</f>
        <v>0</v>
      </c>
    </row>
    <row r="31" spans="2:8" x14ac:dyDescent="0.25">
      <c r="E31" t="s">
        <v>67</v>
      </c>
      <c r="F31" t="s">
        <v>69</v>
      </c>
      <c r="G31" t="s">
        <v>71</v>
      </c>
      <c r="H31">
        <f>IF((C11+C12)=0,0,H32)</f>
        <v>0</v>
      </c>
    </row>
    <row r="32" spans="2:8" x14ac:dyDescent="0.25">
      <c r="F32" t="s">
        <v>81</v>
      </c>
      <c r="H32">
        <v>4104</v>
      </c>
    </row>
    <row r="33" spans="2:8" x14ac:dyDescent="0.25">
      <c r="G33" s="3" t="s">
        <v>68</v>
      </c>
      <c r="H33" s="3">
        <f>IF((C44-H28)&gt;H32,H30,IF((C44-H28)&lt;=H32,H31,"Lamentamos mas ocorreu um erro!"))</f>
        <v>0</v>
      </c>
    </row>
    <row r="34" spans="2:8" x14ac:dyDescent="0.25">
      <c r="F34" t="s">
        <v>72</v>
      </c>
      <c r="G34" s="3" t="s">
        <v>73</v>
      </c>
      <c r="H34" s="3">
        <f>H33+C45+C46+(C47*D47)+(C48*D48)+(C49*D49*E49)+(C50*D50)+(C51*D51*E51)+C52+(C53*D53)+C54</f>
        <v>0</v>
      </c>
    </row>
    <row r="35" spans="2:8" x14ac:dyDescent="0.25">
      <c r="E35" t="s">
        <v>74</v>
      </c>
      <c r="G35" t="s">
        <v>75</v>
      </c>
      <c r="H35">
        <f>H29-H34</f>
        <v>0</v>
      </c>
    </row>
    <row r="36" spans="2:8" x14ac:dyDescent="0.25">
      <c r="E36" t="s">
        <v>77</v>
      </c>
      <c r="G36" t="s">
        <v>76</v>
      </c>
      <c r="H36">
        <v>0</v>
      </c>
    </row>
    <row r="37" spans="2:8" x14ac:dyDescent="0.25">
      <c r="E37" t="s">
        <v>54</v>
      </c>
      <c r="G37" t="s">
        <v>79</v>
      </c>
      <c r="H37">
        <v>0</v>
      </c>
    </row>
    <row r="38" spans="2:8" x14ac:dyDescent="0.25">
      <c r="F38" t="s">
        <v>42</v>
      </c>
      <c r="G38" t="s">
        <v>63</v>
      </c>
      <c r="H38" t="str">
        <f>H6</f>
        <v>Introduza um ano válido</v>
      </c>
    </row>
    <row r="39" spans="2:8" x14ac:dyDescent="0.25">
      <c r="G39" s="3" t="s">
        <v>57</v>
      </c>
      <c r="H39" s="3" t="str">
        <f>IF(AND(OR(AND(C11&gt;0,C12&gt;0),C11&gt;0,C12&gt;0),C44&gt;H27),H24,IF(AND(OR(AND(C11&gt;0,C12&gt;0),C11&gt;0,C12&gt;0),C44&lt;=H27),H26,IF(AND(C11=0,C12=0),H38,"Lamentamos mas ocorreu um erro!")))</f>
        <v>Introduza um ano válido</v>
      </c>
    </row>
    <row r="40" spans="2:8" x14ac:dyDescent="0.25">
      <c r="G40" s="3" t="s">
        <v>58</v>
      </c>
      <c r="H40" s="3">
        <f>IF(AND(OR(AND(C11&gt;0,C12&gt;0),C11&gt;0,C12&gt;0),H29&gt;H34),H35,IF(AND(OR(AND(C11&gt;0,C12&gt;0),C11&gt;0,C12&gt;0),H29&lt;=H34),H36,IF(AND(C11=0,C12=0),H37,"Lamentamos mas ocorreu um erro!")))</f>
        <v>0</v>
      </c>
    </row>
    <row r="42" spans="2:8" x14ac:dyDescent="0.25">
      <c r="B42" t="s">
        <v>27</v>
      </c>
      <c r="C42" s="2" t="s">
        <v>45</v>
      </c>
      <c r="D42" s="55" t="s">
        <v>44</v>
      </c>
      <c r="E42" s="55"/>
      <c r="F42" s="55"/>
    </row>
    <row r="43" spans="2:8" x14ac:dyDescent="0.25">
      <c r="C43" s="2"/>
      <c r="D43" s="55" t="s">
        <v>73</v>
      </c>
      <c r="E43" s="55"/>
      <c r="F43" s="2"/>
    </row>
    <row r="44" spans="2:8" x14ac:dyDescent="0.25">
      <c r="B44" t="s">
        <v>28</v>
      </c>
      <c r="C44">
        <f>'RG - IRS - Cat.B'!F39</f>
        <v>0</v>
      </c>
    </row>
    <row r="45" spans="2:8" x14ac:dyDescent="0.25">
      <c r="B45" t="s">
        <v>29</v>
      </c>
      <c r="C45">
        <f>'RG - IRS - Cat.B'!F40</f>
        <v>0</v>
      </c>
    </row>
    <row r="46" spans="2:8" x14ac:dyDescent="0.25">
      <c r="B46" t="s">
        <v>30</v>
      </c>
      <c r="C46">
        <f>'RG - IRS - Cat.B'!F41</f>
        <v>0</v>
      </c>
    </row>
    <row r="47" spans="2:8" x14ac:dyDescent="0.25">
      <c r="B47" t="s">
        <v>31</v>
      </c>
      <c r="C47">
        <f>'RG - IRS - Cat.B'!F42</f>
        <v>0</v>
      </c>
      <c r="D47">
        <v>0.25</v>
      </c>
    </row>
    <row r="48" spans="2:8" x14ac:dyDescent="0.25">
      <c r="B48" t="s">
        <v>32</v>
      </c>
      <c r="C48">
        <f>'RG - IRS - Cat.B'!F43</f>
        <v>0</v>
      </c>
      <c r="D48">
        <v>1.4999999999999999E-2</v>
      </c>
    </row>
    <row r="49" spans="2:6" x14ac:dyDescent="0.25">
      <c r="B49" t="s">
        <v>35</v>
      </c>
      <c r="C49">
        <f>'RG - IRS - Cat.B'!F44</f>
        <v>0</v>
      </c>
      <c r="D49">
        <v>1.4999999999999999E-2</v>
      </c>
      <c r="E49">
        <v>0.25</v>
      </c>
    </row>
    <row r="50" spans="2:6" x14ac:dyDescent="0.25">
      <c r="B50" t="s">
        <v>34</v>
      </c>
      <c r="C50">
        <f>'RG - IRS - Cat.B'!F45</f>
        <v>0</v>
      </c>
      <c r="D50">
        <v>0.04</v>
      </c>
    </row>
    <row r="51" spans="2:6" x14ac:dyDescent="0.25">
      <c r="B51" t="s">
        <v>33</v>
      </c>
      <c r="C51">
        <f>'RG - IRS - Cat.B'!F46</f>
        <v>0</v>
      </c>
      <c r="D51">
        <v>0.04</v>
      </c>
      <c r="E51">
        <v>0.25</v>
      </c>
    </row>
    <row r="52" spans="2:6" x14ac:dyDescent="0.25">
      <c r="B52" t="s">
        <v>36</v>
      </c>
      <c r="C52">
        <f>'RG - IRS - Cat.B'!F47</f>
        <v>0</v>
      </c>
    </row>
    <row r="53" spans="2:6" x14ac:dyDescent="0.25">
      <c r="B53" t="s">
        <v>37</v>
      </c>
      <c r="C53">
        <f>'RG - IRS - Cat.B'!F48</f>
        <v>0</v>
      </c>
      <c r="D53">
        <v>0.25</v>
      </c>
    </row>
    <row r="54" spans="2:6" x14ac:dyDescent="0.25">
      <c r="B54" t="s">
        <v>38</v>
      </c>
      <c r="C54">
        <f>'RG - IRS - Cat.B'!F49</f>
        <v>0</v>
      </c>
    </row>
    <row r="56" spans="2:6" x14ac:dyDescent="0.25">
      <c r="E56" t="s">
        <v>65</v>
      </c>
      <c r="F56" s="3" t="str">
        <f>IF(F61="OK",H29,F61)</f>
        <v>Por favor verifique os valores introduzidos</v>
      </c>
    </row>
    <row r="57" spans="2:6" x14ac:dyDescent="0.25">
      <c r="E57" t="s">
        <v>72</v>
      </c>
      <c r="F57" s="3" t="str">
        <f>IF(F61="OK",H34,F61)</f>
        <v>Por favor verifique os valores introduzidos</v>
      </c>
    </row>
    <row r="58" spans="2:6" x14ac:dyDescent="0.25">
      <c r="E58" t="s">
        <v>52</v>
      </c>
      <c r="F58" s="3" t="str">
        <f>IF(F61="OK",IF(H39&lt;0,0,H39),F61)</f>
        <v>Por favor verifique os valores introduzidos</v>
      </c>
    </row>
    <row r="59" spans="2:6" x14ac:dyDescent="0.25">
      <c r="E59" t="s">
        <v>118</v>
      </c>
      <c r="F59" s="3" t="str">
        <f>IF(F61="OK",IF(H39+H40&lt;0,0,H39+H40),F61)</f>
        <v>Por favor verifique os valores introduzidos</v>
      </c>
    </row>
    <row r="61" spans="2:6" x14ac:dyDescent="0.25">
      <c r="E61" t="s">
        <v>91</v>
      </c>
      <c r="F61" t="str">
        <f>IF(OR(ISERROR(H6),ISERROR(H28),ISERROR((C11*H11)+(C12*H12)),ISERROR(H33),ISERROR(H34),ISERROR(H39),ISERROR(H40),IF(ISERROR(H39),ISERROR(H39),OR(H39="Introduza S ou N",H39="Introduza um ano válido"))),"Por favor verifique os valores introduzidos","OK")</f>
        <v>Por favor verifique os valores introduzidos</v>
      </c>
    </row>
  </sheetData>
  <mergeCells count="3">
    <mergeCell ref="D7:F7"/>
    <mergeCell ref="D42:F42"/>
    <mergeCell ref="D43:E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RG - IRS - Cat.B</vt:lpstr>
      <vt:lpstr>Cálculos</vt:lpstr>
      <vt:lpstr>'RG - IRS - Cat.B'!Área_de_Impressão</vt:lpstr>
      <vt:lpstr>'RG - IRS - Cat.B'!Títulos_de_Impressão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 - Cátia Faia</dc:creator>
  <cp:lastModifiedBy>DSI - Cátia Faia</cp:lastModifiedBy>
  <cp:lastPrinted>2020-03-09T14:43:14Z</cp:lastPrinted>
  <dcterms:created xsi:type="dcterms:W3CDTF">2018-01-11T12:12:03Z</dcterms:created>
  <dcterms:modified xsi:type="dcterms:W3CDTF">2020-03-09T14:43:19Z</dcterms:modified>
</cp:coreProperties>
</file>